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  <sheet name="расшиф.расходов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Савина Галина Валериевна</author>
    <author>Жужгова Юлия Вениаминовна</author>
  </authors>
  <commentList>
    <comment ref="E8" authorId="0">
      <text>
        <r>
          <rPr>
            <sz val="8"/>
            <rFont val="Tahoma"/>
            <family val="2"/>
          </rPr>
          <t>Содержание + аренда</t>
        </r>
      </text>
    </comment>
    <comment ref="E15" authorId="1">
      <text>
        <r>
          <rPr>
            <sz val="8"/>
            <rFont val="Tahoma"/>
            <family val="0"/>
          </rPr>
          <t xml:space="preserve">наземное обслуживание
</t>
        </r>
      </text>
    </comment>
  </commentList>
</comments>
</file>

<file path=xl/sharedStrings.xml><?xml version="1.0" encoding="utf-8"?>
<sst xmlns="http://schemas.openxmlformats.org/spreadsheetml/2006/main" count="202" uniqueCount="83">
  <si>
    <t>Форма раскрытия информации об основных показателях</t>
  </si>
  <si>
    <t>финансово-хозяйственной деятельности в сфере выполнения (оказания)</t>
  </si>
  <si>
    <t>регулируемых работ (услуг) в ООО "Аэропорт Советский"</t>
  </si>
  <si>
    <t>I. Доходы и расходы</t>
  </si>
  <si>
    <t>№ п/п</t>
  </si>
  <si>
    <t>Показатели финансово-хозяйственной деятельности</t>
  </si>
  <si>
    <t>Ед. изм.</t>
  </si>
  <si>
    <t>1.1</t>
  </si>
  <si>
    <t>1.2</t>
  </si>
  <si>
    <t>1.3</t>
  </si>
  <si>
    <t>Доходы всего, в т.ч. по видам регулируемых услуг:</t>
  </si>
  <si>
    <t>Обеспечение взлёта, посадки воздушных судов</t>
  </si>
  <si>
    <t>Предоставление аэровокзального комплекса</t>
  </si>
  <si>
    <t>Обеспечение авиационной безопасности</t>
  </si>
  <si>
    <t>Обслуживание пассажиров</t>
  </si>
  <si>
    <t>Обеспечение заправки воздушных судов авиационным топливом</t>
  </si>
  <si>
    <t>Хранение авиационного топлива</t>
  </si>
  <si>
    <t>1.4</t>
  </si>
  <si>
    <t>1.5</t>
  </si>
  <si>
    <t>1.6</t>
  </si>
  <si>
    <t>2</t>
  </si>
  <si>
    <t>2.1</t>
  </si>
  <si>
    <t>2.2</t>
  </si>
  <si>
    <t>2.3</t>
  </si>
  <si>
    <t>2.4</t>
  </si>
  <si>
    <t>2.5</t>
  </si>
  <si>
    <t>2.6</t>
  </si>
  <si>
    <t>Расходы всего (включая коммерческие и управленческие расходы), в т.ч. по регулируемых услуг:</t>
  </si>
  <si>
    <t>3</t>
  </si>
  <si>
    <t>Прибыль (убыток) от продаж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</si>
  <si>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</si>
  <si>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</si>
  <si>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</si>
  <si>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</si>
  <si>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</si>
  <si>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</si>
  <si>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</si>
  <si>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</si>
  <si>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</si>
  <si>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</si>
  <si>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13</t>
  </si>
  <si>
    <t>14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</si>
  <si>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</si>
  <si>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</si>
  <si>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</si>
  <si>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</si>
  <si>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</si>
  <si>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</si>
  <si>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</si>
  <si>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</si>
  <si>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</si>
  <si>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</si>
  <si>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</si>
  <si>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</si>
  <si>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тыс. руб.</t>
  </si>
  <si>
    <t>Форма № 2</t>
  </si>
  <si>
    <t>Наименование хозяйств, работ и операций</t>
  </si>
  <si>
    <t>в том числе по статьям затрат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</si>
  <si>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</si>
  <si>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</si>
  <si>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</si>
  <si>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 нужды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</si>
  <si>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</si>
  <si>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</si>
  <si>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</si>
  <si>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Регулируемые виды деятельности</t>
  </si>
  <si>
    <t>Итого по аэропортовой деятельности</t>
  </si>
  <si>
    <t>Прочие аэропортовые услуги</t>
  </si>
  <si>
    <t>Прочая неавиационная деятельность</t>
  </si>
  <si>
    <t>Прочие внереализационные расходы</t>
  </si>
  <si>
    <t>Итого по регулируемым видам деятельности</t>
  </si>
  <si>
    <t>Налоги и иные обязательные платежи и сборы</t>
  </si>
  <si>
    <t>ВСЕГО расходы</t>
  </si>
  <si>
    <t>Итого себестоимость</t>
  </si>
  <si>
    <t>II. Расшифровка расходов по финансово-хозяйственной деятельности</t>
  </si>
  <si>
    <t>Амортизация</t>
  </si>
  <si>
    <t>Расходы всего,         тыс. руб</t>
  </si>
  <si>
    <t>Обеспечение взлёта-посадки воздушных судов</t>
  </si>
  <si>
    <t>за 2023 год</t>
  </si>
  <si>
    <t>2023 год 
факт</t>
  </si>
  <si>
    <t>2024 год план</t>
  </si>
  <si>
    <t>2025 год прогноз</t>
  </si>
  <si>
    <t>2023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</si>
</sst>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"/>
    <numFmt numFmtId="192" formatCode="#,##0.0"/>
  </numFmts>
  <fonts count="43">
    <font>
      <sz val="10"/>
      <name val="Arial"/>
      <family val="0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3" fontId="2" fillId="33" borderId="0" xfId="0" applyNumberFormat="1" applyFont="1" applyFill="1" applyAlignment="1">
      <alignment vertical="center"/>
    </xf>
    <xf numFmtId="1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3" fontId="2" fillId="33" borderId="0" xfId="0" applyNumberFormat="1" applyFont="1" applyFill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8470;%202%20%20(&#1092;&#1072;&#1082;&#1090;%202023&#1075;,%20&#1087;&#1083;&#1072;&#1085;%202024&#1075;,%20&#1087;&#1088;&#1086;&#1075;&#1085;&#1086;&#1079;%20202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расшиф.расходов"/>
    </sheetNames>
    <sheetDataSet>
      <sheetData sheetId="0">
        <row r="17">
          <cell r="F17">
            <v>374308</v>
          </cell>
        </row>
        <row r="18">
          <cell r="D18">
            <v>88990</v>
          </cell>
          <cell r="E18">
            <v>82277</v>
          </cell>
          <cell r="F18">
            <v>83952.19514828031</v>
          </cell>
        </row>
        <row r="19">
          <cell r="D19">
            <v>38190</v>
          </cell>
          <cell r="E19">
            <v>36375</v>
          </cell>
          <cell r="F19">
            <v>37115.610662988394</v>
          </cell>
        </row>
        <row r="20">
          <cell r="D20">
            <v>9830</v>
          </cell>
          <cell r="E20">
            <v>7750</v>
          </cell>
          <cell r="F20">
            <v>7907.7933371315485</v>
          </cell>
        </row>
        <row r="21">
          <cell r="D21">
            <v>11698</v>
          </cell>
          <cell r="E21">
            <v>11774</v>
          </cell>
          <cell r="F21">
            <v>12013.723709856366</v>
          </cell>
        </row>
        <row r="22">
          <cell r="D22">
            <v>15020</v>
          </cell>
          <cell r="E22">
            <v>16560</v>
          </cell>
          <cell r="F22">
            <v>16897.168730696572</v>
          </cell>
        </row>
        <row r="23">
          <cell r="D23">
            <v>3991</v>
          </cell>
          <cell r="F23">
            <v>0</v>
          </cell>
        </row>
        <row r="29">
          <cell r="D29">
            <v>6361</v>
          </cell>
          <cell r="E29">
            <v>6648</v>
          </cell>
          <cell r="F29">
            <v>6458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90" zoomScaleNormal="90" zoomScalePageLayoutView="0" workbookViewId="0" topLeftCell="A1">
      <selection activeCell="B9" sqref="B9"/>
    </sheetView>
  </sheetViews>
  <sheetFormatPr defaultColWidth="9.140625" defaultRowHeight="12.75"/>
  <cols>
    <col min="1" max="1" width="5.8515625" style="3" customWidth="1"/>
    <col min="2" max="2" width="51.28125" style="3" customWidth="1"/>
    <col min="3" max="3" width="9.57421875" style="3" customWidth="1"/>
    <col min="4" max="4" width="13.28125" style="3" customWidth="1"/>
    <col min="5" max="5" width="12.28125" style="3" customWidth="1"/>
    <col min="6" max="6" width="13.00390625" style="3" customWidth="1"/>
    <col min="7" max="16384" width="9.140625" style="3" customWidth="1"/>
  </cols>
  <sheetData>
    <row r="1" ht="18.75" customHeight="1">
      <c r="F1" s="4" t="s">
        <v>55</v>
      </c>
    </row>
    <row r="2" spans="1:6" ht="19.5" customHeight="1">
      <c r="A2" s="33" t="s">
        <v>0</v>
      </c>
      <c r="B2" s="33"/>
      <c r="C2" s="33"/>
      <c r="D2" s="33"/>
      <c r="E2" s="33"/>
      <c r="F2" s="33"/>
    </row>
    <row r="3" spans="1:6" ht="19.5" customHeight="1">
      <c r="A3" s="33" t="s">
        <v>1</v>
      </c>
      <c r="B3" s="33"/>
      <c r="C3" s="33"/>
      <c r="D3" s="33"/>
      <c r="E3" s="33"/>
      <c r="F3" s="33"/>
    </row>
    <row r="4" spans="1:6" ht="19.5" customHeight="1">
      <c r="A4" s="33" t="s">
        <v>2</v>
      </c>
      <c r="B4" s="33"/>
      <c r="C4" s="33"/>
      <c r="D4" s="33"/>
      <c r="E4" s="33"/>
      <c r="F4" s="33"/>
    </row>
    <row r="5" spans="1:6" ht="19.5" customHeight="1">
      <c r="A5" s="33" t="s">
        <v>78</v>
      </c>
      <c r="B5" s="33"/>
      <c r="C5" s="33"/>
      <c r="D5" s="33"/>
      <c r="E5" s="33"/>
      <c r="F5" s="33"/>
    </row>
    <row r="6" spans="1:6" ht="15.75">
      <c r="A6" s="5"/>
      <c r="B6" s="5"/>
      <c r="C6" s="5"/>
      <c r="D6" s="5"/>
      <c r="E6" s="6"/>
      <c r="F6" s="6"/>
    </row>
    <row r="7" spans="1:6" ht="15.75">
      <c r="A7" s="33" t="s">
        <v>3</v>
      </c>
      <c r="B7" s="33"/>
      <c r="C7" s="33"/>
      <c r="D7" s="33"/>
      <c r="E7" s="33"/>
      <c r="F7" s="33"/>
    </row>
    <row r="9" spans="1:6" ht="33.75" customHeight="1">
      <c r="A9" s="7" t="s">
        <v>4</v>
      </c>
      <c r="B9" s="7" t="s">
        <v>5</v>
      </c>
      <c r="C9" s="7" t="s">
        <v>6</v>
      </c>
      <c r="D9" s="7" t="s">
        <v>79</v>
      </c>
      <c r="E9" s="7" t="s">
        <v>80</v>
      </c>
      <c r="F9" s="7" t="s">
        <v>81</v>
      </c>
    </row>
    <row r="10" spans="1:6" ht="20.25" customHeight="1">
      <c r="A10" s="8">
        <v>1</v>
      </c>
      <c r="B10" s="9" t="s">
        <v>10</v>
      </c>
      <c r="C10" s="10" t="s">
        <v>54</v>
      </c>
      <c r="D10" s="1">
        <v>347446</v>
      </c>
      <c r="E10" s="1">
        <v>365197</v>
      </c>
      <c r="F10" s="1">
        <v>373141</v>
      </c>
    </row>
    <row r="11" spans="1:6" ht="20.25" customHeight="1">
      <c r="A11" s="11" t="s">
        <v>7</v>
      </c>
      <c r="B11" s="12" t="s">
        <v>11</v>
      </c>
      <c r="C11" s="13" t="s">
        <v>54</v>
      </c>
      <c r="D11" s="2">
        <v>37197</v>
      </c>
      <c r="E11" s="2">
        <v>41888</v>
      </c>
      <c r="F11" s="2">
        <v>43763</v>
      </c>
    </row>
    <row r="12" spans="1:6" ht="20.25" customHeight="1">
      <c r="A12" s="11" t="s">
        <v>8</v>
      </c>
      <c r="B12" s="12" t="s">
        <v>13</v>
      </c>
      <c r="C12" s="13" t="s">
        <v>54</v>
      </c>
      <c r="D12" s="2">
        <v>14550</v>
      </c>
      <c r="E12" s="2">
        <v>15968</v>
      </c>
      <c r="F12" s="2">
        <v>16606</v>
      </c>
    </row>
    <row r="13" spans="1:6" ht="20.25" customHeight="1">
      <c r="A13" s="11" t="s">
        <v>9</v>
      </c>
      <c r="B13" s="12" t="s">
        <v>12</v>
      </c>
      <c r="C13" s="13" t="s">
        <v>54</v>
      </c>
      <c r="D13" s="2">
        <v>8781</v>
      </c>
      <c r="E13" s="2">
        <v>9606</v>
      </c>
      <c r="F13" s="2">
        <v>9990</v>
      </c>
    </row>
    <row r="14" spans="1:6" ht="20.25" customHeight="1">
      <c r="A14" s="11" t="s">
        <v>17</v>
      </c>
      <c r="B14" s="12" t="s">
        <v>14</v>
      </c>
      <c r="C14" s="13" t="s">
        <v>54</v>
      </c>
      <c r="D14" s="2">
        <v>8699</v>
      </c>
      <c r="E14" s="2">
        <v>9967</v>
      </c>
      <c r="F14" s="2">
        <v>10365</v>
      </c>
    </row>
    <row r="15" spans="1:6" ht="25.5" customHeight="1">
      <c r="A15" s="11" t="s">
        <v>18</v>
      </c>
      <c r="B15" s="12" t="s">
        <v>15</v>
      </c>
      <c r="C15" s="13" t="s">
        <v>54</v>
      </c>
      <c r="D15" s="2">
        <v>9480</v>
      </c>
      <c r="E15" s="2">
        <v>8989</v>
      </c>
      <c r="F15" s="2">
        <v>9348</v>
      </c>
    </row>
    <row r="16" spans="1:6" ht="20.25" customHeight="1">
      <c r="A16" s="11" t="s">
        <v>19</v>
      </c>
      <c r="B16" s="12" t="s">
        <v>16</v>
      </c>
      <c r="C16" s="13" t="s">
        <v>54</v>
      </c>
      <c r="D16" s="2">
        <v>30</v>
      </c>
      <c r="E16" s="2">
        <v>0</v>
      </c>
      <c r="F16" s="2">
        <v>0</v>
      </c>
    </row>
    <row r="17" spans="1:6" ht="50.25" customHeight="1">
      <c r="A17" s="8" t="s">
        <v>20</v>
      </c>
      <c r="B17" s="9" t="s">
        <v>27</v>
      </c>
      <c r="C17" s="10" t="s">
        <v>54</v>
      </c>
      <c r="D17" s="1">
        <v>350362</v>
      </c>
      <c r="E17" s="1">
        <f>321099+45740</f>
        <v>366839</v>
      </c>
      <c r="F17" s="1">
        <v>374308</v>
      </c>
    </row>
    <row r="18" spans="1:6" ht="20.25" customHeight="1">
      <c r="A18" s="11" t="s">
        <v>21</v>
      </c>
      <c r="B18" s="12" t="s">
        <v>11</v>
      </c>
      <c r="C18" s="13" t="s">
        <v>54</v>
      </c>
      <c r="D18" s="2">
        <v>88990</v>
      </c>
      <c r="E18" s="2">
        <v>82277</v>
      </c>
      <c r="F18" s="2">
        <f>E18/366839*374308</f>
        <v>83952.19514828031</v>
      </c>
    </row>
    <row r="19" spans="1:6" ht="20.25" customHeight="1">
      <c r="A19" s="11" t="s">
        <v>22</v>
      </c>
      <c r="B19" s="12" t="s">
        <v>13</v>
      </c>
      <c r="C19" s="13" t="s">
        <v>54</v>
      </c>
      <c r="D19" s="2">
        <v>38190</v>
      </c>
      <c r="E19" s="2">
        <v>36375</v>
      </c>
      <c r="F19" s="2">
        <f>E19/366839*374308</f>
        <v>37115.610662988394</v>
      </c>
    </row>
    <row r="20" spans="1:6" ht="20.25" customHeight="1">
      <c r="A20" s="11" t="s">
        <v>23</v>
      </c>
      <c r="B20" s="12" t="s">
        <v>12</v>
      </c>
      <c r="C20" s="13" t="s">
        <v>54</v>
      </c>
      <c r="D20" s="2">
        <v>9830</v>
      </c>
      <c r="E20" s="2">
        <v>7750</v>
      </c>
      <c r="F20" s="2">
        <f>E20/366839*374308</f>
        <v>7907.7933371315485</v>
      </c>
    </row>
    <row r="21" spans="1:6" ht="20.25" customHeight="1">
      <c r="A21" s="11" t="s">
        <v>24</v>
      </c>
      <c r="B21" s="12" t="s">
        <v>14</v>
      </c>
      <c r="C21" s="13" t="s">
        <v>54</v>
      </c>
      <c r="D21" s="2">
        <v>11698</v>
      </c>
      <c r="E21" s="2">
        <v>11774</v>
      </c>
      <c r="F21" s="2">
        <f>E21/366839*374308</f>
        <v>12013.723709856366</v>
      </c>
    </row>
    <row r="22" spans="1:6" ht="29.25" customHeight="1">
      <c r="A22" s="11" t="s">
        <v>25</v>
      </c>
      <c r="B22" s="12" t="s">
        <v>15</v>
      </c>
      <c r="C22" s="13" t="s">
        <v>54</v>
      </c>
      <c r="D22" s="2">
        <v>15020</v>
      </c>
      <c r="E22" s="2">
        <v>16560</v>
      </c>
      <c r="F22" s="2">
        <f>E22/366839*374308</f>
        <v>16897.168730696572</v>
      </c>
    </row>
    <row r="23" spans="1:6" ht="20.25" customHeight="1">
      <c r="A23" s="11" t="s">
        <v>26</v>
      </c>
      <c r="B23" s="12" t="s">
        <v>16</v>
      </c>
      <c r="C23" s="13" t="s">
        <v>54</v>
      </c>
      <c r="D23" s="2">
        <v>3991</v>
      </c>
      <c r="E23" s="2">
        <v>0</v>
      </c>
      <c r="F23" s="2">
        <v>0</v>
      </c>
    </row>
    <row r="24" spans="1:8" ht="20.25" customHeight="1">
      <c r="A24" s="11" t="s">
        <v>28</v>
      </c>
      <c r="B24" s="12" t="s">
        <v>29</v>
      </c>
      <c r="C24" s="13" t="s">
        <v>54</v>
      </c>
      <c r="D24" s="2">
        <f>D10-D17</f>
        <v>-2916</v>
      </c>
      <c r="E24" s="2">
        <f>E10-E17</f>
        <v>-1642</v>
      </c>
      <c r="F24" s="2">
        <f>F10-F17</f>
        <v>-1167</v>
      </c>
      <c r="H24" s="14"/>
    </row>
    <row r="25" spans="1:6" ht="20.25" customHeight="1">
      <c r="A25" s="11" t="s">
        <v>30</v>
      </c>
      <c r="B25" s="12" t="s">
        <v>42</v>
      </c>
      <c r="C25" s="13" t="s">
        <v>54</v>
      </c>
      <c r="D25" s="2"/>
      <c r="E25" s="2"/>
      <c r="F25" s="2"/>
    </row>
    <row r="26" spans="1:6" ht="20.25" customHeight="1">
      <c r="A26" s="11" t="s">
        <v>31</v>
      </c>
      <c r="B26" s="12" t="s">
        <v>43</v>
      </c>
      <c r="C26" s="13" t="s">
        <v>54</v>
      </c>
      <c r="D26" s="2">
        <v>3741</v>
      </c>
      <c r="E26" s="2">
        <v>2350</v>
      </c>
      <c r="F26" s="2">
        <v>1885</v>
      </c>
    </row>
    <row r="27" spans="1:6" ht="20.25" customHeight="1">
      <c r="A27" s="11" t="s">
        <v>32</v>
      </c>
      <c r="B27" s="12" t="s">
        <v>44</v>
      </c>
      <c r="C27" s="13" t="s">
        <v>54</v>
      </c>
      <c r="D27" s="2"/>
      <c r="E27" s="2"/>
      <c r="F27" s="2"/>
    </row>
    <row r="28" spans="1:6" ht="20.25" customHeight="1">
      <c r="A28" s="11" t="s">
        <v>33</v>
      </c>
      <c r="B28" s="12" t="s">
        <v>45</v>
      </c>
      <c r="C28" s="13" t="s">
        <v>54</v>
      </c>
      <c r="D28" s="2">
        <f>13233-3741</f>
        <v>9492</v>
      </c>
      <c r="E28" s="2">
        <f>11953-2350</f>
        <v>9603</v>
      </c>
      <c r="F28" s="2">
        <f>11488-1885</f>
        <v>9603</v>
      </c>
    </row>
    <row r="29" spans="1:6" ht="20.25" customHeight="1">
      <c r="A29" s="11" t="s">
        <v>34</v>
      </c>
      <c r="B29" s="12" t="s">
        <v>46</v>
      </c>
      <c r="C29" s="13" t="s">
        <v>54</v>
      </c>
      <c r="D29" s="2">
        <v>6361</v>
      </c>
      <c r="E29" s="2">
        <f>5777+871</f>
        <v>6648</v>
      </c>
      <c r="F29" s="2">
        <f>871+5587</f>
        <v>6458</v>
      </c>
    </row>
    <row r="30" spans="1:6" ht="20.25" customHeight="1">
      <c r="A30" s="11" t="s">
        <v>35</v>
      </c>
      <c r="B30" s="12" t="s">
        <v>47</v>
      </c>
      <c r="C30" s="13" t="s">
        <v>54</v>
      </c>
      <c r="D30" s="2">
        <f>D24+D28+D26-D29</f>
        <v>3956</v>
      </c>
      <c r="E30" s="2">
        <f>E24+E28+E26-E29</f>
        <v>3663</v>
      </c>
      <c r="F30" s="2">
        <f>F24+F28+F26-F29</f>
        <v>3863</v>
      </c>
    </row>
    <row r="31" spans="1:6" ht="20.25" customHeight="1">
      <c r="A31" s="11" t="s">
        <v>36</v>
      </c>
      <c r="B31" s="12" t="s">
        <v>48</v>
      </c>
      <c r="C31" s="13" t="s">
        <v>54</v>
      </c>
      <c r="D31" s="2">
        <v>2107</v>
      </c>
      <c r="E31" s="2">
        <v>733</v>
      </c>
      <c r="F31" s="2">
        <v>773</v>
      </c>
    </row>
    <row r="32" spans="1:6" ht="20.25" customHeight="1">
      <c r="A32" s="11" t="s">
        <v>37</v>
      </c>
      <c r="B32" s="12" t="s">
        <v>49</v>
      </c>
      <c r="C32" s="13" t="s">
        <v>54</v>
      </c>
      <c r="D32" s="2"/>
      <c r="E32" s="2"/>
      <c r="F32" s="2"/>
    </row>
    <row r="33" spans="1:6" ht="20.25" customHeight="1">
      <c r="A33" s="11" t="s">
        <v>38</v>
      </c>
      <c r="B33" s="12" t="s">
        <v>50</v>
      </c>
      <c r="C33" s="13" t="s">
        <v>54</v>
      </c>
      <c r="D33" s="2"/>
      <c r="E33" s="2"/>
      <c r="F33" s="2"/>
    </row>
    <row r="34" spans="1:6" ht="20.25" customHeight="1">
      <c r="A34" s="11" t="s">
        <v>39</v>
      </c>
      <c r="B34" s="12" t="s">
        <v>51</v>
      </c>
      <c r="C34" s="13" t="s">
        <v>54</v>
      </c>
      <c r="D34" s="2"/>
      <c r="E34" s="2"/>
      <c r="F34" s="2"/>
    </row>
    <row r="35" spans="1:6" ht="20.25" customHeight="1">
      <c r="A35" s="11" t="s">
        <v>40</v>
      </c>
      <c r="B35" s="12" t="s">
        <v>52</v>
      </c>
      <c r="C35" s="13" t="s">
        <v>54</v>
      </c>
      <c r="D35" s="2"/>
      <c r="E35" s="2"/>
      <c r="F35" s="2"/>
    </row>
    <row r="36" spans="1:6" ht="20.25" customHeight="1">
      <c r="A36" s="11" t="s">
        <v>41</v>
      </c>
      <c r="B36" s="12" t="s">
        <v>53</v>
      </c>
      <c r="C36" s="13" t="s">
        <v>54</v>
      </c>
      <c r="D36" s="2">
        <f>D30-D31</f>
        <v>1849</v>
      </c>
      <c r="E36" s="2">
        <f>E30-E31</f>
        <v>2930</v>
      </c>
      <c r="F36" s="2">
        <f>F30-F31</f>
        <v>3090</v>
      </c>
    </row>
    <row r="37" ht="12.75">
      <c r="E37" s="15"/>
    </row>
  </sheetData>
  <sheetProtection/>
  <mergeCells count="5">
    <mergeCell ref="A2:F2"/>
    <mergeCell ref="A3:F3"/>
    <mergeCell ref="A4:F4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="90" zoomScaleNormal="90" zoomScalePageLayoutView="0" workbookViewId="0" topLeftCell="A1">
      <selection activeCell="F52" sqref="F52"/>
    </sheetView>
  </sheetViews>
  <sheetFormatPr defaultColWidth="9.140625" defaultRowHeight="12.75" customHeight="1"/>
  <cols>
    <col min="1" max="1" width="4.8515625" style="3" customWidth="1"/>
    <col min="2" max="2" width="27.421875" style="3" customWidth="1"/>
    <col min="3" max="3" width="9.7109375" style="3" customWidth="1"/>
    <col min="4" max="4" width="12.28125" style="3" customWidth="1"/>
    <col min="5" max="5" width="9.8515625" style="3" customWidth="1"/>
    <col min="6" max="6" width="9.00390625" style="3" customWidth="1"/>
    <col min="7" max="7" width="10.421875" style="3" customWidth="1"/>
    <col min="8" max="8" width="9.57421875" style="3" bestFit="1" customWidth="1"/>
    <col min="9" max="9" width="9.8515625" style="3" customWidth="1"/>
    <col min="10" max="10" width="13.57421875" style="3" customWidth="1"/>
    <col min="11" max="11" width="9.8515625" style="3" customWidth="1"/>
    <col min="12" max="12" width="11.28125" style="3" customWidth="1"/>
    <col min="13" max="13" width="10.57421875" style="3" customWidth="1"/>
    <col min="14" max="16384" width="9.140625" style="3" customWidth="1"/>
  </cols>
  <sheetData>
    <row r="1" spans="1:13" ht="19.5" customHeight="1">
      <c r="A1" s="33" t="s">
        <v>74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ht="13.5" customHeight="1">
      <c r="M2" s="16" t="s">
        <v>54</v>
      </c>
    </row>
    <row r="3" spans="1:14" ht="15" customHeight="1">
      <c r="A3" s="37" t="s">
        <v>4</v>
      </c>
      <c r="B3" s="39" t="s">
        <v>56</v>
      </c>
      <c r="C3" s="39" t="s">
        <v>76</v>
      </c>
      <c r="D3" s="39" t="s">
        <v>57</v>
      </c>
      <c r="E3" s="39"/>
      <c r="F3" s="39"/>
      <c r="G3" s="39"/>
      <c r="H3" s="39"/>
      <c r="I3" s="39"/>
      <c r="J3" s="39"/>
      <c r="K3" s="39"/>
      <c r="L3" s="39"/>
      <c r="M3" s="39"/>
      <c r="N3" s="17"/>
    </row>
    <row r="4" spans="1:14" ht="95.25" customHeight="1">
      <c r="A4" s="38"/>
      <c r="B4" s="39"/>
      <c r="C4" s="39"/>
      <c r="D4" s="18" t="s">
        <v>58</v>
      </c>
      <c r="E4" s="18" t="s">
        <v>59</v>
      </c>
      <c r="F4" s="18" t="s">
        <v>60</v>
      </c>
      <c r="G4" s="18" t="s">
        <v>61</v>
      </c>
      <c r="H4" s="18" t="s">
        <v>75</v>
      </c>
      <c r="I4" s="18" t="s">
        <v>62</v>
      </c>
      <c r="J4" s="18" t="s">
        <v>63</v>
      </c>
      <c r="K4" s="18" t="s">
        <v>64</v>
      </c>
      <c r="L4" s="18" t="s">
        <v>71</v>
      </c>
      <c r="M4" s="18" t="s">
        <v>46</v>
      </c>
      <c r="N4" s="17"/>
    </row>
    <row r="5" spans="1:13" ht="12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ht="17.25" customHeight="1">
      <c r="A6" s="34" t="s">
        <v>82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3" ht="27" customHeight="1">
      <c r="A7" s="10">
        <v>1</v>
      </c>
      <c r="B7" s="9" t="s">
        <v>65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7.75" customHeight="1">
      <c r="A8" s="11" t="s">
        <v>7</v>
      </c>
      <c r="B8" s="12" t="s">
        <v>77</v>
      </c>
      <c r="C8" s="2">
        <f>'[1]2023'!D18</f>
        <v>88990</v>
      </c>
      <c r="D8" s="2">
        <v>0</v>
      </c>
      <c r="E8" s="2">
        <v>12174</v>
      </c>
      <c r="F8" s="2">
        <v>47893</v>
      </c>
      <c r="G8" s="2">
        <v>14628</v>
      </c>
      <c r="H8" s="2">
        <v>7935</v>
      </c>
      <c r="I8" s="2">
        <v>6360</v>
      </c>
      <c r="J8" s="13"/>
      <c r="K8" s="13"/>
      <c r="L8" s="13"/>
      <c r="M8" s="13"/>
    </row>
    <row r="9" spans="1:13" ht="29.25" customHeight="1">
      <c r="A9" s="11" t="s">
        <v>8</v>
      </c>
      <c r="B9" s="12" t="s">
        <v>13</v>
      </c>
      <c r="C9" s="2">
        <f>'[1]2023'!D19</f>
        <v>38190</v>
      </c>
      <c r="D9" s="2">
        <v>0</v>
      </c>
      <c r="E9" s="2">
        <v>2130</v>
      </c>
      <c r="F9" s="2">
        <v>24799</v>
      </c>
      <c r="G9" s="2">
        <v>7219</v>
      </c>
      <c r="H9" s="2">
        <v>1460</v>
      </c>
      <c r="I9" s="2">
        <v>2582</v>
      </c>
      <c r="J9" s="13"/>
      <c r="K9" s="13"/>
      <c r="L9" s="13"/>
      <c r="M9" s="13"/>
    </row>
    <row r="10" spans="1:13" ht="30" customHeight="1">
      <c r="A10" s="11" t="s">
        <v>9</v>
      </c>
      <c r="B10" s="19" t="s">
        <v>12</v>
      </c>
      <c r="C10" s="2">
        <f>'[1]2023'!D20</f>
        <v>9830</v>
      </c>
      <c r="D10" s="2">
        <v>0</v>
      </c>
      <c r="E10" s="2">
        <v>425</v>
      </c>
      <c r="F10" s="2">
        <v>6923</v>
      </c>
      <c r="G10" s="2">
        <v>510.1</v>
      </c>
      <c r="H10" s="2">
        <v>44</v>
      </c>
      <c r="I10" s="2">
        <v>1927.9</v>
      </c>
      <c r="J10" s="13"/>
      <c r="K10" s="13"/>
      <c r="L10" s="13"/>
      <c r="M10" s="13"/>
    </row>
    <row r="11" spans="1:13" ht="26.25" customHeight="1">
      <c r="A11" s="11" t="s">
        <v>17</v>
      </c>
      <c r="B11" s="12" t="s">
        <v>14</v>
      </c>
      <c r="C11" s="2">
        <f>'[1]2023'!D21</f>
        <v>11698</v>
      </c>
      <c r="D11" s="2">
        <v>0</v>
      </c>
      <c r="E11" s="2">
        <v>1566</v>
      </c>
      <c r="F11" s="2">
        <v>6763</v>
      </c>
      <c r="G11" s="2">
        <v>2073</v>
      </c>
      <c r="H11" s="2">
        <v>866</v>
      </c>
      <c r="I11" s="2">
        <v>430</v>
      </c>
      <c r="J11" s="13"/>
      <c r="K11" s="13"/>
      <c r="L11" s="13"/>
      <c r="M11" s="13"/>
    </row>
    <row r="12" spans="1:13" ht="41.25" customHeight="1">
      <c r="A12" s="11" t="s">
        <v>18</v>
      </c>
      <c r="B12" s="12" t="s">
        <v>15</v>
      </c>
      <c r="C12" s="2">
        <f>'[1]2023'!D22</f>
        <v>15020</v>
      </c>
      <c r="D12" s="2">
        <v>0</v>
      </c>
      <c r="E12" s="2">
        <v>1890</v>
      </c>
      <c r="F12" s="2">
        <v>8520</v>
      </c>
      <c r="G12" s="2">
        <v>1987</v>
      </c>
      <c r="H12" s="2">
        <v>1490</v>
      </c>
      <c r="I12" s="2">
        <v>1133</v>
      </c>
      <c r="J12" s="13"/>
      <c r="K12" s="13"/>
      <c r="L12" s="13"/>
      <c r="M12" s="13"/>
    </row>
    <row r="13" spans="1:13" ht="20.25" customHeight="1">
      <c r="A13" s="11" t="s">
        <v>19</v>
      </c>
      <c r="B13" s="12" t="s">
        <v>16</v>
      </c>
      <c r="C13" s="2">
        <f>'[1]2023'!D23</f>
        <v>3991</v>
      </c>
      <c r="D13" s="2">
        <v>0</v>
      </c>
      <c r="E13" s="2">
        <v>578</v>
      </c>
      <c r="F13" s="2">
        <v>1866</v>
      </c>
      <c r="G13" s="2">
        <v>2556</v>
      </c>
      <c r="H13" s="2">
        <v>859</v>
      </c>
      <c r="I13" s="2">
        <v>-1868</v>
      </c>
      <c r="J13" s="13"/>
      <c r="K13" s="13"/>
      <c r="L13" s="13"/>
      <c r="M13" s="13"/>
    </row>
    <row r="14" spans="1:13" ht="30.75" customHeight="1">
      <c r="A14" s="20" t="s">
        <v>20</v>
      </c>
      <c r="B14" s="21" t="s">
        <v>70</v>
      </c>
      <c r="C14" s="22">
        <f>SUM(C8:C13)</f>
        <v>167719</v>
      </c>
      <c r="D14" s="22">
        <v>0</v>
      </c>
      <c r="E14" s="22">
        <v>18763</v>
      </c>
      <c r="F14" s="22">
        <v>96764</v>
      </c>
      <c r="G14" s="22">
        <v>28973.1</v>
      </c>
      <c r="H14" s="22">
        <v>12654</v>
      </c>
      <c r="I14" s="22">
        <v>10564.9</v>
      </c>
      <c r="J14" s="23">
        <v>0</v>
      </c>
      <c r="K14" s="23">
        <v>0</v>
      </c>
      <c r="L14" s="23">
        <v>0</v>
      </c>
      <c r="M14" s="23">
        <v>0</v>
      </c>
    </row>
    <row r="15" spans="1:13" ht="18.75" customHeight="1">
      <c r="A15" s="13">
        <v>3</v>
      </c>
      <c r="B15" s="12" t="s">
        <v>67</v>
      </c>
      <c r="C15" s="2">
        <v>27905</v>
      </c>
      <c r="D15" s="2">
        <v>0</v>
      </c>
      <c r="E15" s="2">
        <v>4733</v>
      </c>
      <c r="F15" s="2">
        <v>15497</v>
      </c>
      <c r="G15" s="2">
        <v>4733</v>
      </c>
      <c r="H15" s="2">
        <v>1523</v>
      </c>
      <c r="I15" s="2">
        <v>1419</v>
      </c>
      <c r="J15" s="13"/>
      <c r="K15" s="13"/>
      <c r="L15" s="13"/>
      <c r="M15" s="13"/>
    </row>
    <row r="16" spans="1:13" ht="28.5" customHeight="1">
      <c r="A16" s="10">
        <v>4</v>
      </c>
      <c r="B16" s="9" t="s">
        <v>66</v>
      </c>
      <c r="C16" s="1">
        <f>SUM(D16:I16)</f>
        <v>195624</v>
      </c>
      <c r="D16" s="1">
        <v>0</v>
      </c>
      <c r="E16" s="1">
        <v>23496</v>
      </c>
      <c r="F16" s="1">
        <v>112261</v>
      </c>
      <c r="G16" s="1">
        <v>33706.1</v>
      </c>
      <c r="H16" s="1">
        <v>14177</v>
      </c>
      <c r="I16" s="1">
        <v>11983.9</v>
      </c>
      <c r="J16" s="10"/>
      <c r="K16" s="10"/>
      <c r="L16" s="10"/>
      <c r="M16" s="13"/>
    </row>
    <row r="17" spans="1:13" ht="28.5" customHeight="1">
      <c r="A17" s="13">
        <v>5</v>
      </c>
      <c r="B17" s="12" t="s">
        <v>68</v>
      </c>
      <c r="C17" s="2">
        <f>350362-C16</f>
        <v>154738</v>
      </c>
      <c r="D17" s="2">
        <v>0</v>
      </c>
      <c r="E17" s="2">
        <v>4853</v>
      </c>
      <c r="F17" s="2">
        <v>6013</v>
      </c>
      <c r="G17" s="2">
        <v>1831.9000000000015</v>
      </c>
      <c r="H17" s="2">
        <v>1014</v>
      </c>
      <c r="I17" s="2">
        <v>141026.1</v>
      </c>
      <c r="J17" s="13"/>
      <c r="K17" s="13"/>
      <c r="L17" s="13"/>
      <c r="M17" s="13"/>
    </row>
    <row r="18" spans="1:13" ht="20.25" customHeight="1">
      <c r="A18" s="10">
        <v>6</v>
      </c>
      <c r="B18" s="9" t="s">
        <v>73</v>
      </c>
      <c r="C18" s="1">
        <f>SUM(C16:C17)</f>
        <v>350362</v>
      </c>
      <c r="D18" s="1">
        <v>0</v>
      </c>
      <c r="E18" s="1">
        <v>28349</v>
      </c>
      <c r="F18" s="1">
        <v>118274</v>
      </c>
      <c r="G18" s="1">
        <v>35538</v>
      </c>
      <c r="H18" s="1">
        <v>15191</v>
      </c>
      <c r="I18" s="1">
        <v>153010</v>
      </c>
      <c r="J18" s="10">
        <v>0</v>
      </c>
      <c r="K18" s="10">
        <v>0</v>
      </c>
      <c r="L18" s="10">
        <v>0</v>
      </c>
      <c r="M18" s="10">
        <v>0</v>
      </c>
    </row>
    <row r="19" spans="1:13" ht="28.5" customHeight="1">
      <c r="A19" s="13">
        <v>7</v>
      </c>
      <c r="B19" s="12" t="s">
        <v>69</v>
      </c>
      <c r="C19" s="2">
        <f>'[1]2023'!D29</f>
        <v>6361</v>
      </c>
      <c r="D19" s="2">
        <v>0</v>
      </c>
      <c r="E19" s="2"/>
      <c r="F19" s="2"/>
      <c r="G19" s="2"/>
      <c r="H19" s="2"/>
      <c r="I19" s="2"/>
      <c r="J19" s="13">
        <v>0</v>
      </c>
      <c r="K19" s="13">
        <v>0</v>
      </c>
      <c r="L19" s="24">
        <v>0</v>
      </c>
      <c r="M19" s="2">
        <v>6361</v>
      </c>
    </row>
    <row r="20" spans="1:13" ht="21" customHeight="1">
      <c r="A20" s="10">
        <v>8</v>
      </c>
      <c r="B20" s="25" t="s">
        <v>72</v>
      </c>
      <c r="C20" s="1">
        <f>SUM(C18:C19)</f>
        <v>356723</v>
      </c>
      <c r="D20" s="1">
        <v>0</v>
      </c>
      <c r="E20" s="1">
        <v>28349</v>
      </c>
      <c r="F20" s="1">
        <v>118274</v>
      </c>
      <c r="G20" s="1">
        <v>35538</v>
      </c>
      <c r="H20" s="1">
        <v>15191</v>
      </c>
      <c r="I20" s="1">
        <v>153010</v>
      </c>
      <c r="J20" s="10">
        <v>0</v>
      </c>
      <c r="K20" s="10">
        <v>0</v>
      </c>
      <c r="L20" s="26">
        <v>0</v>
      </c>
      <c r="M20" s="1">
        <v>6361</v>
      </c>
    </row>
    <row r="21" spans="1:13" ht="21" customHeight="1">
      <c r="A21" s="27"/>
      <c r="B21" s="28"/>
      <c r="C21" s="29"/>
      <c r="D21" s="30"/>
      <c r="E21" s="30"/>
      <c r="F21" s="30"/>
      <c r="G21" s="30"/>
      <c r="H21" s="30"/>
      <c r="I21" s="30"/>
      <c r="J21" s="27"/>
      <c r="K21" s="27"/>
      <c r="L21" s="31"/>
      <c r="M21" s="30"/>
    </row>
    <row r="22" ht="12.75" customHeight="1">
      <c r="C22" s="29"/>
    </row>
    <row r="23" spans="1:14" ht="12.75" customHeight="1">
      <c r="A23" s="37" t="s">
        <v>4</v>
      </c>
      <c r="B23" s="39" t="s">
        <v>56</v>
      </c>
      <c r="C23" s="39" t="s">
        <v>76</v>
      </c>
      <c r="D23" s="39" t="s">
        <v>57</v>
      </c>
      <c r="E23" s="39"/>
      <c r="F23" s="39"/>
      <c r="G23" s="39"/>
      <c r="H23" s="39"/>
      <c r="I23" s="39"/>
      <c r="J23" s="39"/>
      <c r="K23" s="39"/>
      <c r="L23" s="39"/>
      <c r="M23" s="39"/>
      <c r="N23" s="17"/>
    </row>
    <row r="24" spans="1:14" ht="95.25" customHeight="1">
      <c r="A24" s="38"/>
      <c r="B24" s="39"/>
      <c r="C24" s="39"/>
      <c r="D24" s="18" t="s">
        <v>58</v>
      </c>
      <c r="E24" s="18" t="s">
        <v>59</v>
      </c>
      <c r="F24" s="18" t="s">
        <v>60</v>
      </c>
      <c r="G24" s="18" t="s">
        <v>61</v>
      </c>
      <c r="H24" s="18" t="s">
        <v>75</v>
      </c>
      <c r="I24" s="18" t="s">
        <v>62</v>
      </c>
      <c r="J24" s="18" t="s">
        <v>63</v>
      </c>
      <c r="K24" s="18" t="s">
        <v>64</v>
      </c>
      <c r="L24" s="18" t="s">
        <v>71</v>
      </c>
      <c r="M24" s="18" t="s">
        <v>46</v>
      </c>
      <c r="N24" s="17"/>
    </row>
    <row r="25" spans="1:13" ht="12.75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3">
        <v>10</v>
      </c>
      <c r="K25" s="13">
        <v>11</v>
      </c>
      <c r="L25" s="13">
        <v>12</v>
      </c>
      <c r="M25" s="13">
        <v>13</v>
      </c>
    </row>
    <row r="26" spans="1:13" ht="15" customHeight="1">
      <c r="A26" s="34" t="s">
        <v>80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</row>
    <row r="27" spans="1:13" ht="32.25" customHeight="1">
      <c r="A27" s="13">
        <v>1</v>
      </c>
      <c r="B27" s="12" t="s">
        <v>65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32.25" customHeight="1">
      <c r="A28" s="11" t="s">
        <v>7</v>
      </c>
      <c r="B28" s="12" t="s">
        <v>77</v>
      </c>
      <c r="C28" s="2">
        <f>'[1]2023'!E18</f>
        <v>82277</v>
      </c>
      <c r="D28" s="2">
        <v>0</v>
      </c>
      <c r="E28" s="2">
        <v>11255.648926845712</v>
      </c>
      <c r="F28" s="2">
        <v>44280.170367457016</v>
      </c>
      <c r="G28" s="2">
        <v>13524.530351724912</v>
      </c>
      <c r="H28" s="2">
        <v>7336.419766265872</v>
      </c>
      <c r="I28" s="2">
        <v>5880.230587706492</v>
      </c>
      <c r="J28" s="2"/>
      <c r="K28" s="2"/>
      <c r="L28" s="2"/>
      <c r="M28" s="2"/>
    </row>
    <row r="29" spans="1:13" ht="32.25" customHeight="1">
      <c r="A29" s="11" t="s">
        <v>8</v>
      </c>
      <c r="B29" s="12" t="s">
        <v>13</v>
      </c>
      <c r="C29" s="2">
        <f>'[1]2023'!E19</f>
        <v>36375</v>
      </c>
      <c r="D29" s="2">
        <v>0</v>
      </c>
      <c r="E29" s="2">
        <v>2028.770620581304</v>
      </c>
      <c r="F29" s="2">
        <v>23620.414375490964</v>
      </c>
      <c r="G29" s="2">
        <v>6875.913197172034</v>
      </c>
      <c r="H29" s="2">
        <v>1390.612725844462</v>
      </c>
      <c r="I29" s="2">
        <v>2459.2890809112387</v>
      </c>
      <c r="J29" s="2"/>
      <c r="K29" s="2"/>
      <c r="L29" s="2"/>
      <c r="M29" s="2"/>
    </row>
    <row r="30" spans="1:13" ht="32.25" customHeight="1">
      <c r="A30" s="11" t="s">
        <v>9</v>
      </c>
      <c r="B30" s="19" t="s">
        <v>12</v>
      </c>
      <c r="C30" s="2">
        <f>'[1]2023'!E20</f>
        <v>7750</v>
      </c>
      <c r="D30" s="2">
        <v>0</v>
      </c>
      <c r="E30" s="2">
        <v>335.07121057985756</v>
      </c>
      <c r="F30" s="2">
        <v>5458.112919633774</v>
      </c>
      <c r="G30" s="2">
        <v>402.16429298067146</v>
      </c>
      <c r="H30" s="2">
        <v>34.68972533062055</v>
      </c>
      <c r="I30" s="2">
        <v>1519.9618514750762</v>
      </c>
      <c r="J30" s="2"/>
      <c r="K30" s="2"/>
      <c r="L30" s="2"/>
      <c r="M30" s="2"/>
    </row>
    <row r="31" spans="1:13" ht="24.75" customHeight="1">
      <c r="A31" s="11" t="s">
        <v>17</v>
      </c>
      <c r="B31" s="19" t="s">
        <v>14</v>
      </c>
      <c r="C31" s="2">
        <f>'[1]2023'!E21</f>
        <v>11774</v>
      </c>
      <c r="D31" s="2">
        <v>0</v>
      </c>
      <c r="E31" s="2">
        <v>1576.1740468456146</v>
      </c>
      <c r="F31" s="2">
        <v>6806.9381090784755</v>
      </c>
      <c r="G31" s="2">
        <v>2086.4679432381604</v>
      </c>
      <c r="H31" s="2">
        <v>871.6262608992992</v>
      </c>
      <c r="I31" s="2">
        <v>432.7936399384495</v>
      </c>
      <c r="J31" s="2"/>
      <c r="K31" s="2"/>
      <c r="L31" s="2"/>
      <c r="M31" s="2"/>
    </row>
    <row r="32" spans="1:13" ht="40.5" customHeight="1">
      <c r="A32" s="11" t="s">
        <v>18</v>
      </c>
      <c r="B32" s="19" t="s">
        <v>15</v>
      </c>
      <c r="C32" s="2">
        <f>'[1]2023'!E22</f>
        <v>16560</v>
      </c>
      <c r="D32" s="2">
        <v>0</v>
      </c>
      <c r="E32" s="2">
        <v>2083.7816245006657</v>
      </c>
      <c r="F32" s="2">
        <v>9393.555259653795</v>
      </c>
      <c r="G32" s="2">
        <v>2190.727030625832</v>
      </c>
      <c r="H32" s="2">
        <v>1642.769640479361</v>
      </c>
      <c r="I32" s="2">
        <v>1249.1664447403473</v>
      </c>
      <c r="J32" s="2"/>
      <c r="K32" s="2"/>
      <c r="L32" s="2"/>
      <c r="M32" s="2"/>
    </row>
    <row r="33" spans="1:13" ht="23.25" customHeight="1">
      <c r="A33" s="11" t="s">
        <v>19</v>
      </c>
      <c r="B33" s="19" t="s">
        <v>16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/>
      <c r="K33" s="2"/>
      <c r="L33" s="2"/>
      <c r="M33" s="2"/>
    </row>
    <row r="34" spans="1:13" ht="32.25" customHeight="1">
      <c r="A34" s="20" t="s">
        <v>20</v>
      </c>
      <c r="B34" s="21" t="s">
        <v>70</v>
      </c>
      <c r="C34" s="22">
        <f>SUM(C28:C33)</f>
        <v>154736</v>
      </c>
      <c r="D34" s="22">
        <v>0</v>
      </c>
      <c r="E34" s="22">
        <v>17279.446429353153</v>
      </c>
      <c r="F34" s="22">
        <v>89559.19103131401</v>
      </c>
      <c r="G34" s="22">
        <v>25079.802815741612</v>
      </c>
      <c r="H34" s="22">
        <v>11276.118118819611</v>
      </c>
      <c r="I34" s="22">
        <v>11541.441604771602</v>
      </c>
      <c r="J34" s="22">
        <v>0</v>
      </c>
      <c r="K34" s="22">
        <v>0</v>
      </c>
      <c r="L34" s="22">
        <v>0</v>
      </c>
      <c r="M34" s="22">
        <v>0</v>
      </c>
    </row>
    <row r="35" spans="1:13" ht="23.25" customHeight="1">
      <c r="A35" s="13">
        <v>3</v>
      </c>
      <c r="B35" s="12" t="s">
        <v>67</v>
      </c>
      <c r="C35" s="2">
        <f>40252+6303</f>
        <v>46555</v>
      </c>
      <c r="D35" s="2">
        <v>0</v>
      </c>
      <c r="E35" s="2">
        <v>7896.248521770292</v>
      </c>
      <c r="F35" s="2">
        <v>25854.249596846443</v>
      </c>
      <c r="G35" s="2">
        <v>7896.248521770292</v>
      </c>
      <c r="H35" s="2">
        <v>2540.8803081884967</v>
      </c>
      <c r="I35" s="2">
        <v>2367.3730514244758</v>
      </c>
      <c r="J35" s="2"/>
      <c r="K35" s="2"/>
      <c r="L35" s="2"/>
      <c r="M35" s="2"/>
    </row>
    <row r="36" spans="1:13" ht="32.25" customHeight="1">
      <c r="A36" s="10">
        <v>4</v>
      </c>
      <c r="B36" s="9" t="s">
        <v>66</v>
      </c>
      <c r="C36" s="1">
        <f>C34+C35</f>
        <v>201291</v>
      </c>
      <c r="D36" s="1">
        <v>0</v>
      </c>
      <c r="E36" s="1">
        <v>25175.694951123445</v>
      </c>
      <c r="F36" s="1">
        <v>115413.44062816046</v>
      </c>
      <c r="G36" s="1">
        <v>32976.051337511904</v>
      </c>
      <c r="H36" s="1">
        <v>13816.998427008108</v>
      </c>
      <c r="I36" s="1">
        <v>13908.814656196078</v>
      </c>
      <c r="J36" s="1"/>
      <c r="K36" s="1"/>
      <c r="L36" s="1"/>
      <c r="M36" s="2"/>
    </row>
    <row r="37" spans="1:13" ht="32.25" customHeight="1">
      <c r="A37" s="13">
        <v>5</v>
      </c>
      <c r="B37" s="12" t="s">
        <v>68</v>
      </c>
      <c r="C37" s="2">
        <f>16622+148926</f>
        <v>165548</v>
      </c>
      <c r="D37" s="2">
        <v>0</v>
      </c>
      <c r="E37" s="2">
        <v>5192.030684124133</v>
      </c>
      <c r="F37" s="2">
        <v>6433.068309012654</v>
      </c>
      <c r="G37" s="2">
        <v>1959.8765733045552</v>
      </c>
      <c r="H37" s="2">
        <v>1084.8380617560006</v>
      </c>
      <c r="I37" s="2">
        <v>150878.18637180267</v>
      </c>
      <c r="J37" s="2"/>
      <c r="K37" s="2"/>
      <c r="L37" s="2"/>
      <c r="M37" s="2"/>
    </row>
    <row r="38" spans="1:13" ht="25.5" customHeight="1">
      <c r="A38" s="10">
        <v>6</v>
      </c>
      <c r="B38" s="9" t="s">
        <v>73</v>
      </c>
      <c r="C38" s="1">
        <f>SUM(C36:C37)</f>
        <v>366839</v>
      </c>
      <c r="D38" s="1">
        <v>0</v>
      </c>
      <c r="E38" s="1">
        <v>30367.725635247578</v>
      </c>
      <c r="F38" s="1">
        <v>121846.50893717312</v>
      </c>
      <c r="G38" s="1">
        <v>34935.92791081646</v>
      </c>
      <c r="H38" s="1">
        <v>14901.836488764107</v>
      </c>
      <c r="I38" s="1">
        <v>164787.00102799875</v>
      </c>
      <c r="J38" s="1">
        <v>0</v>
      </c>
      <c r="K38" s="1">
        <v>0</v>
      </c>
      <c r="L38" s="1">
        <v>0</v>
      </c>
      <c r="M38" s="1">
        <v>0</v>
      </c>
    </row>
    <row r="39" spans="1:13" ht="32.25" customHeight="1">
      <c r="A39" s="13">
        <v>7</v>
      </c>
      <c r="B39" s="12" t="s">
        <v>69</v>
      </c>
      <c r="C39" s="2">
        <f>'[1]2023'!E29</f>
        <v>6648</v>
      </c>
      <c r="D39" s="2">
        <v>0</v>
      </c>
      <c r="E39" s="2"/>
      <c r="F39" s="2"/>
      <c r="G39" s="2"/>
      <c r="H39" s="2"/>
      <c r="I39" s="2"/>
      <c r="J39" s="2">
        <v>0</v>
      </c>
      <c r="K39" s="2">
        <v>0</v>
      </c>
      <c r="L39" s="2">
        <v>0</v>
      </c>
      <c r="M39" s="2">
        <v>6648</v>
      </c>
    </row>
    <row r="40" spans="1:13" ht="27" customHeight="1">
      <c r="A40" s="10">
        <v>8</v>
      </c>
      <c r="B40" s="25" t="s">
        <v>72</v>
      </c>
      <c r="C40" s="1">
        <f>SUM(C38:C39)</f>
        <v>373487</v>
      </c>
      <c r="D40" s="1">
        <v>0</v>
      </c>
      <c r="E40" s="1">
        <v>30367.725635247578</v>
      </c>
      <c r="F40" s="1">
        <v>121846.50893717312</v>
      </c>
      <c r="G40" s="1">
        <v>34935.92791081646</v>
      </c>
      <c r="H40" s="1">
        <v>14901.836488764107</v>
      </c>
      <c r="I40" s="1">
        <v>164787.00102799875</v>
      </c>
      <c r="J40" s="1">
        <v>0</v>
      </c>
      <c r="K40" s="1">
        <v>0</v>
      </c>
      <c r="L40" s="1">
        <v>0</v>
      </c>
      <c r="M40" s="1">
        <v>6648</v>
      </c>
    </row>
    <row r="44" spans="1:14" ht="12.75" customHeight="1">
      <c r="A44" s="37" t="s">
        <v>4</v>
      </c>
      <c r="B44" s="39" t="s">
        <v>56</v>
      </c>
      <c r="C44" s="39" t="s">
        <v>76</v>
      </c>
      <c r="D44" s="39" t="s">
        <v>57</v>
      </c>
      <c r="E44" s="39"/>
      <c r="F44" s="39"/>
      <c r="G44" s="39"/>
      <c r="H44" s="39"/>
      <c r="I44" s="39"/>
      <c r="J44" s="39"/>
      <c r="K44" s="39"/>
      <c r="L44" s="39"/>
      <c r="M44" s="39"/>
      <c r="N44" s="17"/>
    </row>
    <row r="45" spans="1:14" ht="95.25" customHeight="1">
      <c r="A45" s="38"/>
      <c r="B45" s="39"/>
      <c r="C45" s="39"/>
      <c r="D45" s="18" t="s">
        <v>58</v>
      </c>
      <c r="E45" s="18" t="s">
        <v>59</v>
      </c>
      <c r="F45" s="18" t="s">
        <v>60</v>
      </c>
      <c r="G45" s="18" t="s">
        <v>61</v>
      </c>
      <c r="H45" s="18" t="s">
        <v>75</v>
      </c>
      <c r="I45" s="18" t="s">
        <v>62</v>
      </c>
      <c r="J45" s="18" t="s">
        <v>63</v>
      </c>
      <c r="K45" s="18" t="s">
        <v>64</v>
      </c>
      <c r="L45" s="18" t="s">
        <v>71</v>
      </c>
      <c r="M45" s="18" t="s">
        <v>46</v>
      </c>
      <c r="N45" s="17"/>
    </row>
    <row r="46" spans="1:13" ht="12.75" customHeight="1">
      <c r="A46" s="13">
        <v>1</v>
      </c>
      <c r="B46" s="13">
        <v>2</v>
      </c>
      <c r="C46" s="13">
        <v>3</v>
      </c>
      <c r="D46" s="13">
        <v>4</v>
      </c>
      <c r="E46" s="13">
        <v>5</v>
      </c>
      <c r="F46" s="13">
        <v>6</v>
      </c>
      <c r="G46" s="13">
        <v>7</v>
      </c>
      <c r="H46" s="13">
        <v>8</v>
      </c>
      <c r="I46" s="13">
        <v>9</v>
      </c>
      <c r="J46" s="13">
        <v>10</v>
      </c>
      <c r="K46" s="13">
        <v>11</v>
      </c>
      <c r="L46" s="13">
        <v>12</v>
      </c>
      <c r="M46" s="13">
        <v>13</v>
      </c>
    </row>
    <row r="47" spans="1:13" ht="15" customHeight="1">
      <c r="A47" s="34" t="s">
        <v>81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</row>
    <row r="48" spans="1:13" ht="30.75" customHeight="1">
      <c r="A48" s="13">
        <v>1</v>
      </c>
      <c r="B48" s="12" t="s">
        <v>65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30.75" customHeight="1">
      <c r="A49" s="11" t="s">
        <v>7</v>
      </c>
      <c r="B49" s="12" t="s">
        <v>77</v>
      </c>
      <c r="C49" s="2">
        <f>'[1]2023'!F18</f>
        <v>83952.19514828031</v>
      </c>
      <c r="D49" s="13">
        <v>0</v>
      </c>
      <c r="E49" s="2">
        <v>11484.792088998764</v>
      </c>
      <c r="F49" s="2">
        <v>45181.62867737948</v>
      </c>
      <c r="G49" s="2">
        <v>13799.863535228676</v>
      </c>
      <c r="H49" s="2">
        <v>7485.775030902348</v>
      </c>
      <c r="I49" s="2">
        <v>6000.135815771052</v>
      </c>
      <c r="J49" s="2"/>
      <c r="K49" s="2"/>
      <c r="L49" s="2"/>
      <c r="M49" s="2"/>
    </row>
    <row r="50" spans="1:13" ht="30.75" customHeight="1">
      <c r="A50" s="11" t="s">
        <v>8</v>
      </c>
      <c r="B50" s="12" t="s">
        <v>13</v>
      </c>
      <c r="C50" s="2">
        <f>'[1]2023'!F19</f>
        <v>37115.610662988394</v>
      </c>
      <c r="D50" s="13">
        <v>0</v>
      </c>
      <c r="E50" s="2">
        <v>2070.0989787902595</v>
      </c>
      <c r="F50" s="2">
        <v>24101.589002356635</v>
      </c>
      <c r="G50" s="2">
        <v>7015.983346425766</v>
      </c>
      <c r="H50" s="2">
        <v>1418.9410840534172</v>
      </c>
      <c r="I50" s="2">
        <v>2508.998251362317</v>
      </c>
      <c r="J50" s="2"/>
      <c r="K50" s="2"/>
      <c r="L50" s="2"/>
      <c r="M50" s="2"/>
    </row>
    <row r="51" spans="1:13" ht="30.75" customHeight="1">
      <c r="A51" s="11" t="s">
        <v>9</v>
      </c>
      <c r="B51" s="19" t="s">
        <v>12</v>
      </c>
      <c r="C51" s="2">
        <f>'[1]2023'!F20</f>
        <v>7907.7933371315485</v>
      </c>
      <c r="D51" s="13">
        <v>0</v>
      </c>
      <c r="E51" s="2">
        <v>341.9023397761953</v>
      </c>
      <c r="F51" s="2">
        <v>5569.387995930824</v>
      </c>
      <c r="G51" s="2">
        <v>410.3632553407935</v>
      </c>
      <c r="H51" s="2">
        <v>35.3969481180061</v>
      </c>
      <c r="I51" s="2">
        <v>1550.7427979657289</v>
      </c>
      <c r="J51" s="2"/>
      <c r="K51" s="2"/>
      <c r="L51" s="2"/>
      <c r="M51" s="2"/>
    </row>
    <row r="52" spans="1:13" ht="24" customHeight="1">
      <c r="A52" s="11" t="s">
        <v>17</v>
      </c>
      <c r="B52" s="12" t="s">
        <v>14</v>
      </c>
      <c r="C52" s="2">
        <f>'[1]2023'!F21</f>
        <v>12013.723709856366</v>
      </c>
      <c r="D52" s="13">
        <v>0</v>
      </c>
      <c r="E52" s="2">
        <v>1608.3026158317662</v>
      </c>
      <c r="F52" s="2">
        <v>6945.690032484185</v>
      </c>
      <c r="G52" s="2">
        <v>2128.9982903060354</v>
      </c>
      <c r="H52" s="2">
        <v>889.3934005812961</v>
      </c>
      <c r="I52" s="2">
        <v>441.3393706530825</v>
      </c>
      <c r="J52" s="2"/>
      <c r="K52" s="2"/>
      <c r="L52" s="2"/>
      <c r="M52" s="2"/>
    </row>
    <row r="53" spans="1:13" ht="40.5" customHeight="1">
      <c r="A53" s="11" t="s">
        <v>18</v>
      </c>
      <c r="B53" s="12" t="s">
        <v>15</v>
      </c>
      <c r="C53" s="2">
        <f>'[1]2023'!F22</f>
        <v>16897.168730696572</v>
      </c>
      <c r="D53" s="13">
        <v>0</v>
      </c>
      <c r="E53" s="2">
        <v>2126.187083888149</v>
      </c>
      <c r="F53" s="2">
        <v>9584.71637816245</v>
      </c>
      <c r="G53" s="2">
        <v>2235.3088548601863</v>
      </c>
      <c r="H53" s="2">
        <v>1676.2003994673769</v>
      </c>
      <c r="I53" s="2">
        <v>1274.75601431841</v>
      </c>
      <c r="J53" s="2"/>
      <c r="K53" s="2"/>
      <c r="L53" s="2"/>
      <c r="M53" s="2"/>
    </row>
    <row r="54" spans="1:13" ht="24" customHeight="1">
      <c r="A54" s="11" t="s">
        <v>19</v>
      </c>
      <c r="B54" s="12" t="s">
        <v>16</v>
      </c>
      <c r="C54" s="2">
        <f>'[1]2023'!F23</f>
        <v>0</v>
      </c>
      <c r="D54" s="13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/>
      <c r="K54" s="2"/>
      <c r="L54" s="2"/>
      <c r="M54" s="2"/>
    </row>
    <row r="55" spans="1:13" ht="27.75" customHeight="1">
      <c r="A55" s="20" t="s">
        <v>20</v>
      </c>
      <c r="B55" s="21" t="s">
        <v>70</v>
      </c>
      <c r="C55" s="22">
        <f>SUM(C49:C54)</f>
        <v>157886.4915889532</v>
      </c>
      <c r="D55" s="32">
        <v>0</v>
      </c>
      <c r="E55" s="22">
        <v>17631.283107285133</v>
      </c>
      <c r="F55" s="22">
        <v>91383.01208631358</v>
      </c>
      <c r="G55" s="22">
        <v>25590.51728216146</v>
      </c>
      <c r="H55" s="22">
        <v>11505.706863122443</v>
      </c>
      <c r="I55" s="22">
        <v>11775.97225007059</v>
      </c>
      <c r="J55" s="22">
        <v>0</v>
      </c>
      <c r="K55" s="22">
        <v>0</v>
      </c>
      <c r="L55" s="22">
        <v>0</v>
      </c>
      <c r="M55" s="22">
        <v>0</v>
      </c>
    </row>
    <row r="56" spans="1:13" ht="21" customHeight="1">
      <c r="A56" s="13">
        <v>3</v>
      </c>
      <c r="B56" s="12" t="s">
        <v>67</v>
      </c>
      <c r="C56" s="2">
        <f>C35</f>
        <v>46555</v>
      </c>
      <c r="D56" s="24">
        <v>0</v>
      </c>
      <c r="E56" s="2">
        <v>7896.248521770292</v>
      </c>
      <c r="F56" s="2">
        <v>25854.249596846443</v>
      </c>
      <c r="G56" s="2">
        <v>7896.248521770292</v>
      </c>
      <c r="H56" s="2">
        <v>2540.8803081884967</v>
      </c>
      <c r="I56" s="2">
        <v>2367.3730514244758</v>
      </c>
      <c r="J56" s="2"/>
      <c r="K56" s="2"/>
      <c r="L56" s="2"/>
      <c r="M56" s="2"/>
    </row>
    <row r="57" spans="1:13" ht="27.75" customHeight="1">
      <c r="A57" s="10">
        <v>4</v>
      </c>
      <c r="B57" s="9" t="s">
        <v>66</v>
      </c>
      <c r="C57" s="1">
        <f>C55+C56</f>
        <v>204441.4915889532</v>
      </c>
      <c r="D57" s="10">
        <v>0</v>
      </c>
      <c r="E57" s="1">
        <v>25527.531629055426</v>
      </c>
      <c r="F57" s="1">
        <v>117237.26168316003</v>
      </c>
      <c r="G57" s="1">
        <v>33486.765803931754</v>
      </c>
      <c r="H57" s="1">
        <v>14046.587171310939</v>
      </c>
      <c r="I57" s="1">
        <v>14143.345301495066</v>
      </c>
      <c r="J57" s="1"/>
      <c r="K57" s="1"/>
      <c r="L57" s="1"/>
      <c r="M57" s="2"/>
    </row>
    <row r="58" spans="1:13" ht="27.75" customHeight="1">
      <c r="A58" s="13">
        <v>5</v>
      </c>
      <c r="B58" s="12" t="s">
        <v>68</v>
      </c>
      <c r="C58" s="2">
        <f>C59-C57</f>
        <v>169866.5084110468</v>
      </c>
      <c r="D58" s="13">
        <v>0</v>
      </c>
      <c r="E58" s="2">
        <v>5327.4861443213695</v>
      </c>
      <c r="F58" s="2">
        <v>6600.9013364525845</v>
      </c>
      <c r="G58" s="2">
        <v>2011.008009021703</v>
      </c>
      <c r="H58" s="2">
        <v>1113.140521397459</v>
      </c>
      <c r="I58" s="2">
        <v>154813.9723998537</v>
      </c>
      <c r="J58" s="2"/>
      <c r="K58" s="2"/>
      <c r="L58" s="2"/>
      <c r="M58" s="2"/>
    </row>
    <row r="59" spans="1:13" ht="26.25" customHeight="1">
      <c r="A59" s="10">
        <v>6</v>
      </c>
      <c r="B59" s="9" t="s">
        <v>73</v>
      </c>
      <c r="C59" s="1">
        <f>'[1]2023'!F17</f>
        <v>374308</v>
      </c>
      <c r="D59" s="10">
        <v>0</v>
      </c>
      <c r="E59" s="1">
        <v>30855.017773376796</v>
      </c>
      <c r="F59" s="1">
        <v>123838.16301961262</v>
      </c>
      <c r="G59" s="1">
        <v>35497.773812953455</v>
      </c>
      <c r="H59" s="1">
        <v>15159.727692708399</v>
      </c>
      <c r="I59" s="1">
        <v>168957.31770134877</v>
      </c>
      <c r="J59" s="1">
        <v>0</v>
      </c>
      <c r="K59" s="1">
        <v>0</v>
      </c>
      <c r="L59" s="1">
        <v>0</v>
      </c>
      <c r="M59" s="1">
        <v>0</v>
      </c>
    </row>
    <row r="60" spans="1:13" ht="27.75" customHeight="1">
      <c r="A60" s="13">
        <v>7</v>
      </c>
      <c r="B60" s="12" t="s">
        <v>69</v>
      </c>
      <c r="C60" s="2">
        <f>'[1]2023'!F29</f>
        <v>6458</v>
      </c>
      <c r="D60" s="13">
        <v>0</v>
      </c>
      <c r="E60" s="2"/>
      <c r="F60" s="2"/>
      <c r="G60" s="2"/>
      <c r="H60" s="2"/>
      <c r="I60" s="2"/>
      <c r="J60" s="2">
        <v>0</v>
      </c>
      <c r="K60" s="2">
        <v>0</v>
      </c>
      <c r="L60" s="2">
        <v>0</v>
      </c>
      <c r="M60" s="2">
        <v>6458</v>
      </c>
    </row>
    <row r="61" spans="1:13" ht="20.25" customHeight="1">
      <c r="A61" s="10">
        <v>8</v>
      </c>
      <c r="B61" s="25" t="s">
        <v>72</v>
      </c>
      <c r="C61" s="1">
        <f>SUM(C59:C60)</f>
        <v>380766</v>
      </c>
      <c r="D61" s="10">
        <v>0</v>
      </c>
      <c r="E61" s="1">
        <v>30855.017773376796</v>
      </c>
      <c r="F61" s="1">
        <v>123838.16301961262</v>
      </c>
      <c r="G61" s="1">
        <v>35497.773812953455</v>
      </c>
      <c r="H61" s="1">
        <v>15159.727692708399</v>
      </c>
      <c r="I61" s="1">
        <v>168957.31770134877</v>
      </c>
      <c r="J61" s="1">
        <v>0</v>
      </c>
      <c r="K61" s="1">
        <v>0</v>
      </c>
      <c r="L61" s="1">
        <v>0</v>
      </c>
      <c r="M61" s="1">
        <v>6458</v>
      </c>
    </row>
  </sheetData>
  <sheetProtection/>
  <mergeCells count="16">
    <mergeCell ref="A1:M1"/>
    <mergeCell ref="B3:B4"/>
    <mergeCell ref="C3:C4"/>
    <mergeCell ref="A6:M6"/>
    <mergeCell ref="A23:A24"/>
    <mergeCell ref="B23:B24"/>
    <mergeCell ref="C23:C24"/>
    <mergeCell ref="D23:M23"/>
    <mergeCell ref="A3:A4"/>
    <mergeCell ref="D3:M3"/>
    <mergeCell ref="A47:M47"/>
    <mergeCell ref="A26:M26"/>
    <mergeCell ref="A44:A45"/>
    <mergeCell ref="B44:B45"/>
    <mergeCell ref="C44:C45"/>
    <mergeCell ref="D44:M44"/>
  </mergeCells>
  <printOptions/>
  <pageMargins left="0.1968503937007874" right="0" top="0" bottom="0" header="0" footer="0"/>
  <pageSetup horizontalDpi="600" verticalDpi="600" orientation="landscape" paperSize="9" scale="97" r:id="rId3"/>
  <rowBreaks count="1" manualBreakCount="1">
    <brk id="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Жужгова Юлия Вениаминовна</cp:lastModifiedBy>
  <cp:lastPrinted>2024-04-02T10:31:46Z</cp:lastPrinted>
  <dcterms:created xsi:type="dcterms:W3CDTF">1996-10-08T23:32:33Z</dcterms:created>
  <dcterms:modified xsi:type="dcterms:W3CDTF">2024-04-02T10:32:03Z</dcterms:modified>
  <cp:category/>
  <cp:version/>
  <cp:contentType/>
  <cp:contentStatus/>
</cp:coreProperties>
</file>